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05" windowWidth="14520" windowHeight="14715" activeTab="2"/>
  </bookViews>
  <sheets>
    <sheet name="rekap" sheetId="4" r:id="rId1"/>
    <sheet name="stavba" sheetId="1" r:id="rId2"/>
    <sheet name="silnoproudy" sheetId="2" r:id="rId3"/>
    <sheet name="slaboproudy" sheetId="3" r:id="rId4"/>
  </sheets>
  <calcPr calcId="145621"/>
</workbook>
</file>

<file path=xl/calcChain.xml><?xml version="1.0" encoding="utf-8"?>
<calcChain xmlns="http://schemas.openxmlformats.org/spreadsheetml/2006/main">
  <c r="A31" i="2" l="1"/>
  <c r="A32" i="2" s="1"/>
  <c r="A33" i="2" s="1"/>
  <c r="A27" i="2" l="1"/>
  <c r="F20" i="3"/>
  <c r="F22" i="2"/>
  <c r="F43" i="2"/>
  <c r="D29" i="2" l="1"/>
  <c r="D27" i="1" l="1"/>
  <c r="D30" i="1" s="1"/>
  <c r="F30" i="1" s="1"/>
  <c r="A27" i="1"/>
  <c r="A28" i="1" s="1"/>
  <c r="A29" i="1" s="1"/>
  <c r="A30" i="1" s="1"/>
  <c r="A31" i="1" s="1"/>
  <c r="F27" i="1" l="1"/>
  <c r="D29" i="1"/>
  <c r="F29" i="1" s="1"/>
  <c r="A32" i="1"/>
  <c r="A33" i="1" s="1"/>
  <c r="A34" i="1" s="1"/>
  <c r="A35" i="1" s="1"/>
  <c r="A36" i="1" s="1"/>
  <c r="A37" i="1" s="1"/>
  <c r="A38" i="1" s="1"/>
  <c r="A39" i="1" s="1"/>
  <c r="A40" i="1" s="1"/>
  <c r="A41" i="1" s="1"/>
  <c r="A42" i="1" s="1"/>
  <c r="A43" i="1" s="1"/>
  <c r="D36" i="1"/>
  <c r="F28" i="1"/>
  <c r="F35" i="1"/>
  <c r="F36" i="1"/>
  <c r="F37" i="1"/>
  <c r="F38" i="1"/>
  <c r="F39" i="1"/>
  <c r="F40" i="1"/>
  <c r="F41" i="1"/>
  <c r="F42" i="1"/>
  <c r="F43" i="1"/>
  <c r="F22" i="1"/>
  <c r="D22" i="1"/>
  <c r="D26" i="1" s="1"/>
  <c r="F26" i="1" s="1"/>
  <c r="D31" i="1" l="1"/>
  <c r="D33" i="1"/>
  <c r="D72" i="1"/>
  <c r="D78" i="1" s="1"/>
  <c r="F72" i="1"/>
  <c r="F73" i="1"/>
  <c r="F74" i="1"/>
  <c r="F77" i="1"/>
  <c r="F79" i="1"/>
  <c r="F81" i="1"/>
  <c r="F82" i="1"/>
  <c r="F83" i="1"/>
  <c r="F84" i="1"/>
  <c r="F85" i="1"/>
  <c r="F86" i="1"/>
  <c r="F71" i="1"/>
  <c r="D71" i="1"/>
  <c r="D75" i="1" s="1"/>
  <c r="D76" i="1" s="1"/>
  <c r="F76" i="1" s="1"/>
  <c r="F78" i="1" l="1"/>
  <c r="D80" i="1"/>
  <c r="F80" i="1" s="1"/>
  <c r="F75" i="1"/>
  <c r="D34" i="1"/>
  <c r="F34" i="1" s="1"/>
  <c r="F33" i="1"/>
  <c r="F31" i="1"/>
  <c r="D32" i="1"/>
  <c r="F32" i="1" s="1"/>
  <c r="A73" i="1"/>
  <c r="A74" i="1" s="1"/>
  <c r="A75" i="1" s="1"/>
  <c r="A76" i="1" s="1"/>
  <c r="A77" i="1" s="1"/>
  <c r="A78" i="1" s="1"/>
  <c r="A79" i="1" s="1"/>
  <c r="A80" i="1" s="1"/>
  <c r="A81" i="1" s="1"/>
  <c r="A82" i="1" s="1"/>
  <c r="A83" i="1" s="1"/>
  <c r="A84" i="1" s="1"/>
  <c r="F87" i="1" l="1"/>
  <c r="F44" i="1"/>
  <c r="A85" i="1"/>
  <c r="A86" i="1" s="1"/>
  <c r="F11" i="3"/>
  <c r="A7" i="3" l="1"/>
  <c r="A8" i="3" s="1"/>
  <c r="A9" i="3" s="1"/>
  <c r="A10" i="3" s="1"/>
  <c r="A28" i="2" l="1"/>
  <c r="A29" i="2" s="1"/>
  <c r="A30" i="2" s="1"/>
  <c r="A34" i="2" l="1"/>
  <c r="A35" i="2" s="1"/>
  <c r="A36" i="2" s="1"/>
  <c r="A16" i="3"/>
  <c r="A17" i="3" s="1"/>
  <c r="A18" i="3" s="1"/>
  <c r="A19" i="3" s="1"/>
  <c r="A7" i="2" l="1"/>
  <c r="A8" i="2" s="1"/>
  <c r="A9" i="2" s="1"/>
  <c r="A10" i="2" s="1"/>
  <c r="A11" i="2" l="1"/>
  <c r="A12" i="2" s="1"/>
  <c r="A13" i="2" s="1"/>
  <c r="A14" i="2" s="1"/>
  <c r="A15" i="2" s="1"/>
  <c r="A16" i="2" s="1"/>
</calcChain>
</file>

<file path=xl/sharedStrings.xml><?xml version="1.0" encoding="utf-8"?>
<sst xmlns="http://schemas.openxmlformats.org/spreadsheetml/2006/main" count="257" uniqueCount="139">
  <si>
    <t>Stavební část</t>
  </si>
  <si>
    <t>Č.p.</t>
  </si>
  <si>
    <t>Popis</t>
  </si>
  <si>
    <t>m.j.</t>
  </si>
  <si>
    <t>Přesun hmot</t>
  </si>
  <si>
    <t xml:space="preserve">   koberec vč. soklu</t>
  </si>
  <si>
    <t>Přesuny suti, odvoz na skládku, skládkovné</t>
  </si>
  <si>
    <t>Kč/jednotku</t>
  </si>
  <si>
    <t>Kč/celkem</t>
  </si>
  <si>
    <t>m2</t>
  </si>
  <si>
    <t>kompl</t>
  </si>
  <si>
    <t xml:space="preserve">   násyp</t>
  </si>
  <si>
    <t xml:space="preserve">   nosná konstrukce stropu - trámová dřevěná stropní kce</t>
  </si>
  <si>
    <t xml:space="preserve">   záklop </t>
  </si>
  <si>
    <t>Dodávka a montáž - podlaha OSB desky P+D tl. 22mm;  sroubované, ve dvou vrstvách</t>
  </si>
  <si>
    <t>Stavební přípomoci</t>
  </si>
  <si>
    <t xml:space="preserve">   linoleum - 2 vrstvy</t>
  </si>
  <si>
    <t xml:space="preserve">   parkety - cca 30mm</t>
  </si>
  <si>
    <t xml:space="preserve">   záklop - cca 30mm</t>
  </si>
  <si>
    <t xml:space="preserve">   parkety + 2* linoleum</t>
  </si>
  <si>
    <t xml:space="preserve">   koberec</t>
  </si>
  <si>
    <t xml:space="preserve">   koberec </t>
  </si>
  <si>
    <t>Dodávka a montáž koberce celoplošně lepeného  vč. soklu - zátěžový koberec (zátěžový koberec, gramáž delková min 1740g/m2, výška vlasu 4mm, stříhaný, komerční prostory 33)</t>
  </si>
  <si>
    <t>Lokální odstranění záklopu tl 30mm pro provedení rozvodů nn a slp + provedení zpětného zaklopení záklopu + odvoz a likvidace přebývajícího násypu</t>
  </si>
  <si>
    <t>Přechodové lišty nebo prahy - dodávka a montáž</t>
  </si>
  <si>
    <t>m</t>
  </si>
  <si>
    <t>Úklid - průběžný a závěrečný</t>
  </si>
  <si>
    <t>Demontáž stávajících rolet, odovoz, poplatek za skládku</t>
  </si>
  <si>
    <t>ks</t>
  </si>
  <si>
    <t>Celkem bez DPH</t>
  </si>
  <si>
    <t>částka bez DPH</t>
  </si>
  <si>
    <t>Rekapitulace investičních nákladů stavby</t>
  </si>
  <si>
    <t>Slaboproudé rozvody</t>
  </si>
  <si>
    <t>stavební přípomoci</t>
  </si>
  <si>
    <t>Silnoproudé rozvody</t>
  </si>
  <si>
    <t>Výmalba stěn a stropu - penetrace 2* bílá otěruvzdorná barva</t>
  </si>
  <si>
    <t>Lokální oprava omítky</t>
  </si>
  <si>
    <t>Revizní zprávy elektro, měřicí protokoly slp rozvodů</t>
  </si>
  <si>
    <t>Zasekání stávajících silnoproudých rozvodů vedených po stěnách a stropu pod omítku vč. zednického zapravení. Souběh silno-a slaboproudých rozvodů max. 5m</t>
  </si>
  <si>
    <t>Poznámky k položkám:</t>
  </si>
  <si>
    <t>Zasekání stávajících silnoproudých rozvodů vedených po stěnách a stropu pod omítku vč. zednického zapravení.  Souběh silno-a slaboproudých rozvodů max. 5m</t>
  </si>
  <si>
    <t xml:space="preserve">Zasekání stávajících SLP rozvodů vedených po stěnách a stropu pod omítku vč. zednického zapravení, </t>
  </si>
  <si>
    <t>Zasekání stávajících SLP rozvodů (lokálních i průchozích kabelů) vedených po stěnách a stropu pod omítku vč. zednického zapravení</t>
  </si>
  <si>
    <t>množství</t>
  </si>
  <si>
    <t xml:space="preserve">   nový podsyp pro plovoucí podlahy - např. liapor  (v této vrstvě budou vedeny rozvody nn a slp)</t>
  </si>
  <si>
    <t xml:space="preserve">   záklop cca 30mm, násyp</t>
  </si>
  <si>
    <t>50% oprava stávajícího prkenného záklopu vč. dodávky materiálu</t>
  </si>
  <si>
    <t>Demontáž stávající podlahy skladby (včetně svislého přesunu)</t>
  </si>
  <si>
    <t>Dodávka a provedení nového podsypu pro plovoucí podlahy - např. Liapor</t>
  </si>
  <si>
    <t xml:space="preserve"> Tmelení spar + samonivelační vrstva s armovacím vláknem  tl. 5mm  - aplikace na OSB desky</t>
  </si>
  <si>
    <t xml:space="preserve">   hydroizolační vrstva</t>
  </si>
  <si>
    <t xml:space="preserve">   betonová mazanina s kari sítěmi cca 100mm</t>
  </si>
  <si>
    <t xml:space="preserve">   betonová mazanina cca 100mm</t>
  </si>
  <si>
    <t xml:space="preserve">   rostlý teren</t>
  </si>
  <si>
    <t xml:space="preserve">   podsyp</t>
  </si>
  <si>
    <t xml:space="preserve">   tepelná izolace 50mm</t>
  </si>
  <si>
    <t xml:space="preserve">   separační vrstva-polyethylenová folie tl min 0,2mm</t>
  </si>
  <si>
    <t xml:space="preserve">   tepelná izolace  extrudovaný polystyren   3035 CS 100Z tl. 60mm</t>
  </si>
  <si>
    <t xml:space="preserve">   betonová mazanina  C25/30 se sítí prům, R6mm, oka 150/150mm  se sítí      tl. 60mm</t>
  </si>
  <si>
    <t xml:space="preserve">   zhutněný štěrkopísek f. 16/32mm, tl. 100-150mmzhunněí na ld=0,9</t>
  </si>
  <si>
    <t xml:space="preserve">   zhutněná zemní deska</t>
  </si>
  <si>
    <t>Lokální vyspravení stávajících omítek</t>
  </si>
  <si>
    <t>Výmalba  stěn a stropu v barvě bílá - penetrace + 2* výmalba</t>
  </si>
  <si>
    <t>Bude dodržena dilatace mezi stávajícím objektem a nově budovanou konstrukcí podlahy. Napojení na větrané mezery nové podlahy do interiéru cvičebny bude provedeno souvislými otvory osazenými mřížkami.  Dutina tvořená tvarovkami je průběžná. Větrací tvarovky tvoří tracené bednění pro monolitickou železobetonovou desku min. tl. 60mm, nad kterou je vlastní konstrukce podlahy vč. tepelné izolace</t>
  </si>
  <si>
    <t xml:space="preserve">   2* OSB desky tl.22mm (OSB desky broušený povrch, typ OSB-4 dle ČSN EN 300 určené pro exterier)</t>
  </si>
  <si>
    <t xml:space="preserve">   větraná vzduchová mezera plastové tvarovky tl. 160mm (včetně odvětrání nad nášlapnou vrstvu včetně dodávky podlahových mřížek), kompletní provedení</t>
  </si>
  <si>
    <t xml:space="preserve">Demontáž stávající podlahy skladby </t>
  </si>
  <si>
    <t xml:space="preserve">   tmelení spar +samonivelační vrstva s armovacím vláknem</t>
  </si>
  <si>
    <t xml:space="preserve">   tmelení spar + samonivelační vrstva  s armovacím vláknem</t>
  </si>
  <si>
    <t>VRN, zábor chodníku,  ostatní práce související se zakázkou</t>
  </si>
  <si>
    <t>VRN, zábor chodníku ostatní práce související se zakázkou</t>
  </si>
  <si>
    <t>Odstranění elektro lišt, demontáž rozvodů, zabezpečení rozvodů při provádění prací, znovuzprovoznění rozvodů, montáž lišt</t>
  </si>
  <si>
    <t>Osekání omítky (včetně lešení) vnitřní včetně vyčištění spar</t>
  </si>
  <si>
    <t xml:space="preserve">Omítka  vápenocemenová </t>
  </si>
  <si>
    <t>Sádrová stěrka</t>
  </si>
  <si>
    <t xml:space="preserve">m </t>
  </si>
  <si>
    <t>Cvičebna G11</t>
  </si>
  <si>
    <t>Stavební část - Cvičebna G11  celkem bez DPH</t>
  </si>
  <si>
    <t>Cvičebna G02</t>
  </si>
  <si>
    <t>Stavební část - Cvičebna G02 celkem bez DPH</t>
  </si>
  <si>
    <t>Otlučení omítky  stěn vč. vyškrábání spar</t>
  </si>
  <si>
    <t>Omítka sanační</t>
  </si>
  <si>
    <t>Snížení zemní desky pod podlahou vč. likvidace zeminy</t>
  </si>
  <si>
    <t>Ochrana stávajích radiátorů a rozvodů  během prací</t>
  </si>
  <si>
    <t>Napojení rozvodů nn z  rozvaděče  v 1.NP m.č. N01005</t>
  </si>
  <si>
    <t>Vybavení každé podlahové krabice - 4* zásuvka silová  s přepětovou ochranou</t>
  </si>
  <si>
    <t>Stavební část - učebna G11</t>
  </si>
  <si>
    <t>Stavební část - učebna  G02</t>
  </si>
  <si>
    <t xml:space="preserve">DPH </t>
  </si>
  <si>
    <t xml:space="preserve">m  </t>
  </si>
  <si>
    <t>D+M přisazeného svítidla  (asymetrické zářivkové těleso)  - přisvětlení tabule včetně kabeláže , napojení na stávající rozvody.  ovládání samostatným vypínačem u katedry a u vstupu do civčebny. Kompletní provedení všetně nových rozvodů, vypínače, stavebních přípomocí.</t>
  </si>
  <si>
    <t>Učebna G02</t>
  </si>
  <si>
    <t>Vybavení každé podlahové krabice - 4* zásuvka silová  s přepětovou ochranou (na jeden okruh)</t>
  </si>
  <si>
    <t>D+M LED liniové osvětlení, po třech stěnách místnosti (230V, stmívatelná) včetně kabeláže, nové rozvody; ovládání dvěma samostatnými vypínači u dveří – vypínač s možností regulace intenzity osvětlení. LED pásky budou osazeny tak, aby svítily směrem k podlaze, součástí dodávky budou i související prvky. Kompletní provedení všetně nových rozvodů, vypínače, stavebních přípomocí.</t>
  </si>
  <si>
    <t xml:space="preserve">Dodávka a montáž nového patrového rozvaděče v 1.NP - rozvaděč 60*35cm včetně přepojení stávajích  rozvodů. Napojení nových rozvodů nn z  rozvaděče, vč. vybavení jističi, proud. chrániči a ostatním vybavením dle ČSN. Včetně zednického zapravení a lokální výmalby. </t>
  </si>
  <si>
    <t>Dodávka a montáž silové jednozásuvky s přep. ochr. k dataprojektoru na stropě a k reproduktorům na stěně vedle okna ve výšce 2,1 m.</t>
  </si>
  <si>
    <t>Dodávka a montáž silové jednozásuvky s přep. ochr. k dataprojektoru na stropě</t>
  </si>
  <si>
    <t>Instalace chrániček a položení kabeláže UTP Cat 5e pro LAN
- 2× z rozvaděče SLP do PK2 – délka trasy cca 25 m, volný konec 3m
- 6× z rozvaděče SLP do PK3 – délka trasy cca 25 m, 6× RJ45
- 1× z rozvaděče SLP k dataprojektoru – délka trasy cca 25 m, volný konec 2 m
- prostorová rezerva min. 50 % po celé délce trasy
- souběh silno- a slaboproudých rozvodů max. 5 m</t>
  </si>
  <si>
    <t>Silnoproudé rozvody - cvičebna G11  celkem bez DPH</t>
  </si>
  <si>
    <t>Silnoproudé rozvody - učebna G02 celkem bez DPH</t>
  </si>
  <si>
    <t>Slaboproudé rozvody - cvičebna G11  celkem bez DPH</t>
  </si>
  <si>
    <t>Slaboproudé rozvody - učebna G02 celkem bez DPH</t>
  </si>
  <si>
    <t>Dodávka a montáž silové jednozásuvky s přep. ochr. jako rezerva pro kameru (naproti dveřím do výše 2,1 m)</t>
  </si>
  <si>
    <t>Instalace chrániček pro AVT
- z PK6 k dataprojektoru: 1× VGA, 1× video, 1× UTP řízení
- z PK6 k reproduktorům (na čelní stěně, ve výšce 2,1 m): 1× audio
- z PK6 rezerva pro kameru (naproti dveřím, výška 2,1 m): 2× VGA
- z PK6 do rozvaděče NN: 2× UTP řízení
- prostorová rezerva celé trasy 50 %, vč. protahovacího drátu</t>
  </si>
  <si>
    <t>Instalace chrániček pro AVT
- z PK2 do PK3: 2× VGA, 2× audio
- z PK3 k dataprojektoru: 1× VGA, 1× UTP řízení
- z PK3 k reproduktorům (repro vedle okna, ve výšce 2,1 m): 1× audio
- z PK3 do patrového rozvaděče NN: 2× UTP řízení
- prostorová rezerva celé trasy 50 %, vč. protahovacího drátu</t>
  </si>
  <si>
    <t>Stávající skladba podlahy cvičebny G02 (1.PP)</t>
  </si>
  <si>
    <t>Nově navržená skladba podlahy cvičebny G02</t>
  </si>
  <si>
    <t>Instalace chrániček a položení kabeláže UTP Cat 5e pro LAN 
- 6× z rozvaděče SLP do PK1 – délka trasy cca 50 m, 6× RJ45
- 4× z rozvaděče SLP do PK2, PK3, PK4, PK5 – délka trasy cca 50 m, 4× RJ45 (celkem 16× UTP a 16× RJ45)
- 8× z rozvaděče SLP do PK6 – délka trasy cca 50 m, 8× RJ45
- 1× z rozvaděče SLP k dataprojektoru – délka trasy cca 50 m, volný konec 2 m
- 2× z rozvaděče SLP rezerva pro kameru – délka trasy cca 50 m (naproti dveřím, výška 2,1 m), 2× RJ45
- prostorová rezerva min. 50 % po celé délce trasy+B1
- souběh silno- a slaboproudých rozvodů max. 5 m</t>
  </si>
  <si>
    <t>Stávající skladba podlahy cvičebny G11 (1.NP)</t>
  </si>
  <si>
    <t>Nově navržená skladba podlahy cvičebny G11</t>
  </si>
  <si>
    <r>
      <t>Dodávka a montáž elektrických rolet (bez postranních lišt, látka s absorpcí 8</t>
    </r>
    <r>
      <rPr>
        <sz val="11"/>
        <rFont val="Calibri"/>
        <family val="2"/>
        <charset val="238"/>
        <scheme val="minor"/>
      </rPr>
      <t xml:space="preserve">0%), velikost okna 2,5*4,5m, </t>
    </r>
  </si>
  <si>
    <t>Dodávka a montáž ručních okenních  rolet (bez postranních lišt, látka s absorpcí 80%), velikost otvoru okna 2,0*4,0m</t>
  </si>
  <si>
    <t>Podlahová krabice, D+M podlahových krabic je součástí silových rozvodů
- výstroj SLP:
PK1 – 6× RJ45
PK2, PK3, PK4, PK5 – 4× LAN
PK6 – 8× LAN
- v každé PK prostorová rezerva 50 % pro budoucí využití</t>
  </si>
  <si>
    <t>Podlahová krabice (PK), D+M podhlahových krabic je součástí silových rozvodů
- výstroj SLP:
PK1 – bez zakončení SLP
PK2 – rezerva pro protažení 2× VGA, 2× UTP, 1× audio
PK3 – 6× zás. RJ45
- v každé PK prostorová rezerva 50 % pro budoucí využití</t>
  </si>
  <si>
    <t xml:space="preserve">Všechny nově zřizované zásuvky budou s přepětovou ochranou. Přívod pro zařízení v katedře a k projektoru ze stejné fáze, zemněny na stejný zmnící bod. Souběh silno- a slaboroudých rozvodů max. 5 m. Nově zřizované odruhy budoumít předřazený proudových chránič s vybavovacím proudem 30 mA. </t>
  </si>
  <si>
    <t>Stávající zásuvky budou zdemontovány, vodiče v krabicích propojeny a usazeno víčko</t>
  </si>
  <si>
    <t xml:space="preserve">Stávající zásuvky budou zdemontovány, vodiče v krabicích propojeny a usazeno víčko. </t>
  </si>
  <si>
    <t>Demontáž parapetního žlabu</t>
  </si>
  <si>
    <t>D+M nové skladby podlahy (mimo samonivelační vrstvy a koberce)</t>
  </si>
  <si>
    <t>D+M nové skladby podlahy (samonivelační vrstva a koberec) - komplentí provedení vč. soklu, vč. podlahových větracíh mřížek po obou šířkách místnosti)    Dodávka a montáž koberce celoplošně lepeného  vč. soklu - zátěžový koberec (zátěžový koberec, gramáž delková min 1740g/m2, výška vlasu 4mm, stříhaný, komerční prostory 33)</t>
  </si>
  <si>
    <t>Ovládání silových spotřebičů vpravo za dveřmi - ovládání světel - 4 okruhy. Ovládání silových spotřebičů od katedry - ovládání stětel - 4 okruhy a ovládání plátna vypínačem (plátno není součástí dodávky)</t>
  </si>
  <si>
    <t>Ovládání silových spotřebičů vpravo za dveřmi - 1* světla, 1* led pásek nad tabulí, 1* led pásek podél stěn, 1* el plátno (plátno není součástí dodávky),  1* el roleta</t>
  </si>
  <si>
    <t>D+M  liniových závěsných svítidel (např. U1) - po obou  stranách místnosti, světelná linie bez přerušení, včetně kabeláže , napojení na stávající rozvody; ovládání samostatným vypínačem u katedry. Kompletní provedení včetně nových rozvodů, vypínače, stavebních přípomocí.</t>
  </si>
  <si>
    <t>D+M  liniových závěsných svítidel (např. U1) - zajištující celoplošné osvětlení místnosti,  světelná linie bez přerušení,  včetně kabeláže , napojení na stávající rozvody; ovládání samostatným vypínačem u katedry a u vstupu do cvičebny. Kompletní provedení všetně nových rozvodů, 2*vypínače, stavebních přípomocí.</t>
  </si>
  <si>
    <t>Chráničky plastové průměr  4cm  - dodávka, montáž, vysekání a zapravení (pod omítku) - trasy budou upřesněny v průběhu prací)</t>
  </si>
  <si>
    <t xml:space="preserve">Rozvody NN (vedené pod omítkou) z nového patrového rozvaděče k roletě (5x1,5), žaluziová tlačítka  (dle Stadradu) bílá pod omítkou u dveří. </t>
  </si>
  <si>
    <t>Dodávka a montáž kabeláže pro el. plátno, relé v rozvaděči, včetně žaluziových tlačítek (dle Stadradu) bílá pod omítkou u dveří. Ovládací tlačítko u katedry pod omítkou</t>
  </si>
  <si>
    <t>Náhrada přístrojů Classic za nové koncovky (dle Stadradu) bílá, počet dvojzásuvek=3,  počet dvojvypínačů=3</t>
  </si>
  <si>
    <t>Dodávka a montáž kabeláže pro el. plátno, relé v rozvaděči, včetně žaluziových tlačítek (dle Stadradu) bílá pod omítkou u dveří.</t>
  </si>
  <si>
    <t>Dodávka a montáž podlahové krabice (hloubka krabice- požadavek uživatele, aby při použití konektorů s přímým a šikmým vývodem byla krabice uzavřena) - viz vzor podlahové krabice v příloze ZD (dle Stadradu)</t>
  </si>
  <si>
    <t>Dodávka a montáž podlahové krabice (hloubka krabice- požadavek uživatele, aby při použití konektorů s přímým a šikmým vývodem byla krabice uzavřena) , dle Stadradu</t>
  </si>
  <si>
    <t>FF rekonstrukce podlah cvičeben G11 a G02, ulice Gorkého 7, Brno</t>
  </si>
  <si>
    <t>Silnoproudé rozvody -  učebna G11</t>
  </si>
  <si>
    <t>Silnoproudé rozvody -  učebna G02</t>
  </si>
  <si>
    <t>Slaboproudé rozvody -  učebna G11</t>
  </si>
  <si>
    <t>Slaboproudé rozvody -  učebna G02</t>
  </si>
  <si>
    <t>Projektová dokumentace skutečného provedení stavby v 3x v listinné a 2x v elektronické podobě (.dwg,. pdf)</t>
  </si>
  <si>
    <t>Celkem vč. DPH</t>
  </si>
  <si>
    <t>Náhrada přístrojů Classic za vypínače (dle Standardu) bílá</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</si>
</sst>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12"/>
      <color theme="1"/>
      <name val="Calibri"/>
      <family val="2"/>
      <charset val="238"/>
      <scheme val="minor"/>
    </font>
    <font>
      <b/>
      <i/>
      <sz val="11"/>
      <color theme="1"/>
      <name val="Calibri"/>
      <family val="2"/>
      <charset val="238"/>
      <scheme val="minor"/>
    </font>
    <font>
      <b/>
      <sz val="11"/>
      <color theme="1"/>
      <name val="Calibri"/>
      <family val="2"/>
      <charset val="238"/>
      <scheme val="minor"/>
    </font>
    <font>
      <i/>
      <sz val="11"/>
      <color theme="1"/>
      <name val="Calibri"/>
      <family val="2"/>
      <charset val="238"/>
      <scheme val="minor"/>
    </font>
    <font>
      <b/>
      <sz val="14"/>
      <color theme="1"/>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1" fillId="0" borderId="0" xfId="0" applyFont="1"/>
    <xf numFmtId="0" fontId="2" fillId="0" borderId="0" xfId="0" applyFont="1"/>
    <xf numFmtId="0" fontId="4" fillId="0" borderId="0" xfId="0" applyFont="1"/>
    <xf numFmtId="0" fontId="5" fillId="0" borderId="0" xfId="0" applyFont="1"/>
    <xf numFmtId="0" fontId="0" fillId="0" borderId="1" xfId="0" applyBorder="1"/>
    <xf numFmtId="0" fontId="0" fillId="0" borderId="1" xfId="0" applyBorder="1" applyAlignment="1">
      <alignment wrapText="1"/>
    </xf>
    <xf numFmtId="4" fontId="5" fillId="0" borderId="0" xfId="0" applyNumberFormat="1" applyFont="1"/>
    <xf numFmtId="4" fontId="0" fillId="0" borderId="0" xfId="0" applyNumberFormat="1"/>
    <xf numFmtId="4" fontId="0" fillId="0" borderId="1" xfId="0" applyNumberFormat="1" applyBorder="1"/>
    <xf numFmtId="0" fontId="3" fillId="0" borderId="1" xfId="0" applyFont="1" applyBorder="1"/>
    <xf numFmtId="4" fontId="3" fillId="0" borderId="1" xfId="0" applyNumberFormat="1" applyFont="1" applyBorder="1"/>
    <xf numFmtId="0" fontId="3" fillId="0" borderId="0" xfId="0" applyFont="1"/>
    <xf numFmtId="0" fontId="4" fillId="0" borderId="1" xfId="0" applyFont="1" applyBorder="1"/>
    <xf numFmtId="0" fontId="0" fillId="0" borderId="1" xfId="0" applyFill="1" applyBorder="1"/>
    <xf numFmtId="0" fontId="0" fillId="0" borderId="1" xfId="0" applyFill="1" applyBorder="1" applyAlignment="1">
      <alignment wrapText="1"/>
    </xf>
    <xf numFmtId="0" fontId="6" fillId="0" borderId="1" xfId="0" applyFont="1" applyBorder="1" applyAlignment="1">
      <alignment wrapText="1" readingOrder="1"/>
    </xf>
    <xf numFmtId="0" fontId="6" fillId="0" borderId="1" xfId="0" applyFont="1" applyBorder="1" applyAlignment="1">
      <alignment wrapText="1"/>
    </xf>
    <xf numFmtId="0" fontId="0" fillId="0" borderId="1" xfId="0" applyBorder="1" applyAlignment="1">
      <alignment vertical="top" wrapText="1"/>
    </xf>
    <xf numFmtId="0" fontId="0" fillId="0" borderId="1" xfId="0" applyFill="1" applyBorder="1" applyAlignment="1">
      <alignment vertical="top" wrapText="1"/>
    </xf>
    <xf numFmtId="0" fontId="6" fillId="2" borderId="1" xfId="0" applyFont="1" applyFill="1" applyBorder="1" applyAlignment="1">
      <alignment vertical="top" wrapText="1"/>
    </xf>
    <xf numFmtId="0" fontId="6" fillId="0" borderId="1" xfId="0" applyFont="1" applyBorder="1" applyAlignment="1">
      <alignment vertical="top" wrapText="1"/>
    </xf>
    <xf numFmtId="0" fontId="3" fillId="0" borderId="1" xfId="0" applyFont="1" applyBorder="1" applyAlignment="1">
      <alignment vertical="top" wrapText="1"/>
    </xf>
    <xf numFmtId="0" fontId="4" fillId="0" borderId="0" xfId="0" applyFont="1" applyAlignment="1">
      <alignment wrapText="1"/>
    </xf>
    <xf numFmtId="0" fontId="6" fillId="0" borderId="1" xfId="0" applyFont="1" applyFill="1" applyBorder="1" applyAlignment="1">
      <alignment wrapText="1"/>
    </xf>
    <xf numFmtId="0" fontId="5" fillId="0" borderId="0" xfId="0" applyFont="1" applyAlignment="1">
      <alignment vertical="top"/>
    </xf>
    <xf numFmtId="0" fontId="1" fillId="0" borderId="0" xfId="0" applyFont="1" applyAlignment="1">
      <alignment vertical="top"/>
    </xf>
    <xf numFmtId="0" fontId="2" fillId="0" borderId="0" xfId="0" applyFont="1" applyAlignment="1">
      <alignment vertical="top"/>
    </xf>
    <xf numFmtId="0" fontId="0" fillId="0" borderId="1" xfId="0" applyBorder="1" applyAlignment="1">
      <alignment vertical="top"/>
    </xf>
    <xf numFmtId="0" fontId="3" fillId="0" borderId="1" xfId="0" applyFont="1" applyBorder="1" applyAlignment="1">
      <alignment vertical="top"/>
    </xf>
    <xf numFmtId="0" fontId="0" fillId="0" borderId="0" xfId="0" applyAlignment="1">
      <alignment vertical="top"/>
    </xf>
    <xf numFmtId="0" fontId="0" fillId="0" borderId="1" xfId="0" applyBorder="1" applyAlignment="1">
      <alignment horizontal="right" vertical="top"/>
    </xf>
    <xf numFmtId="0" fontId="3" fillId="0" borderId="1" xfId="0" applyFont="1" applyBorder="1" applyAlignment="1">
      <alignment horizontal="right" vertical="top"/>
    </xf>
    <xf numFmtId="4" fontId="6" fillId="0" borderId="1" xfId="0" applyNumberFormat="1" applyFont="1" applyBorder="1"/>
    <xf numFmtId="0" fontId="4" fillId="0" borderId="1" xfId="0" applyFont="1" applyBorder="1" applyAlignment="1">
      <alignment wrapText="1"/>
    </xf>
    <xf numFmtId="0" fontId="4" fillId="0" borderId="0" xfId="0" applyFont="1" applyAlignment="1">
      <alignment horizontal="left" vertical="top" wrapText="1"/>
    </xf>
    <xf numFmtId="0" fontId="0" fillId="0" borderId="0" xfId="0" applyAlignment="1">
      <alignment horizontal="left" vertical="top"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workbookViewId="0">
      <selection activeCell="A15" sqref="A15"/>
    </sheetView>
  </sheetViews>
  <sheetFormatPr defaultRowHeight="15" x14ac:dyDescent="0.25"/>
  <cols>
    <col min="1" max="1" width="40.42578125" customWidth="1"/>
    <col min="2" max="2" width="24.5703125" customWidth="1"/>
  </cols>
  <sheetData>
    <row r="1" spans="1:5" s="4" customFormat="1" ht="18.75" x14ac:dyDescent="0.3">
      <c r="A1" s="4" t="s">
        <v>131</v>
      </c>
      <c r="D1" s="7"/>
      <c r="E1" s="7"/>
    </row>
    <row r="3" spans="1:5" s="12" customFormat="1" x14ac:dyDescent="0.25">
      <c r="A3" s="12" t="s">
        <v>31</v>
      </c>
    </row>
    <row r="4" spans="1:5" s="12" customFormat="1" x14ac:dyDescent="0.25">
      <c r="A4" s="10"/>
      <c r="B4" s="10" t="s">
        <v>30</v>
      </c>
    </row>
    <row r="5" spans="1:5" x14ac:dyDescent="0.25">
      <c r="A5" s="5" t="s">
        <v>86</v>
      </c>
      <c r="B5" s="9"/>
    </row>
    <row r="6" spans="1:5" x14ac:dyDescent="0.25">
      <c r="A6" s="5" t="s">
        <v>87</v>
      </c>
      <c r="B6" s="9"/>
    </row>
    <row r="7" spans="1:5" x14ac:dyDescent="0.25">
      <c r="A7" s="5" t="s">
        <v>132</v>
      </c>
      <c r="B7" s="5"/>
    </row>
    <row r="8" spans="1:5" x14ac:dyDescent="0.25">
      <c r="A8" s="5" t="s">
        <v>133</v>
      </c>
      <c r="B8" s="5"/>
    </row>
    <row r="9" spans="1:5" x14ac:dyDescent="0.25">
      <c r="A9" s="5" t="s">
        <v>134</v>
      </c>
      <c r="B9" s="5"/>
    </row>
    <row r="10" spans="1:5" x14ac:dyDescent="0.25">
      <c r="A10" s="5" t="s">
        <v>135</v>
      </c>
      <c r="B10" s="5"/>
    </row>
    <row r="11" spans="1:5" ht="45" x14ac:dyDescent="0.25">
      <c r="A11" s="6" t="s">
        <v>136</v>
      </c>
      <c r="B11" s="5"/>
    </row>
    <row r="12" spans="1:5" ht="30" x14ac:dyDescent="0.25">
      <c r="A12" s="6" t="s">
        <v>37</v>
      </c>
      <c r="B12" s="5"/>
    </row>
    <row r="13" spans="1:5" s="12" customFormat="1" x14ac:dyDescent="0.25">
      <c r="A13" s="10" t="s">
        <v>29</v>
      </c>
      <c r="B13" s="10"/>
    </row>
    <row r="14" spans="1:5" s="12" customFormat="1" x14ac:dyDescent="0.25">
      <c r="A14" s="10" t="s">
        <v>88</v>
      </c>
      <c r="B14" s="10"/>
    </row>
    <row r="15" spans="1:5" s="12" customFormat="1" x14ac:dyDescent="0.25">
      <c r="A15" s="10" t="s">
        <v>137</v>
      </c>
      <c r="B15" s="10"/>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topLeftCell="A58" workbookViewId="0">
      <selection activeCell="B19" sqref="B19"/>
    </sheetView>
  </sheetViews>
  <sheetFormatPr defaultRowHeight="15" x14ac:dyDescent="0.25"/>
  <cols>
    <col min="1" max="1" width="4" customWidth="1"/>
    <col min="2" max="2" width="59" customWidth="1"/>
    <col min="4" max="4" width="14.28515625" style="8" customWidth="1"/>
    <col min="5" max="5" width="12.85546875" style="8" customWidth="1"/>
    <col min="6" max="6" width="13.5703125" customWidth="1"/>
  </cols>
  <sheetData>
    <row r="1" spans="1:5" s="4" customFormat="1" ht="18.75" x14ac:dyDescent="0.3">
      <c r="A1" s="4" t="s">
        <v>131</v>
      </c>
      <c r="D1" s="7"/>
      <c r="E1" s="7"/>
    </row>
    <row r="3" spans="1:5" x14ac:dyDescent="0.25">
      <c r="B3" s="2" t="s">
        <v>108</v>
      </c>
    </row>
    <row r="4" spans="1:5" x14ac:dyDescent="0.25">
      <c r="B4" s="3" t="s">
        <v>20</v>
      </c>
    </row>
    <row r="5" spans="1:5" x14ac:dyDescent="0.25">
      <c r="B5" s="3" t="s">
        <v>16</v>
      </c>
    </row>
    <row r="6" spans="1:5" x14ac:dyDescent="0.25">
      <c r="B6" s="3" t="s">
        <v>17</v>
      </c>
    </row>
    <row r="7" spans="1:5" x14ac:dyDescent="0.25">
      <c r="B7" s="3" t="s">
        <v>18</v>
      </c>
    </row>
    <row r="8" spans="1:5" x14ac:dyDescent="0.25">
      <c r="B8" s="3" t="s">
        <v>11</v>
      </c>
    </row>
    <row r="9" spans="1:5" x14ac:dyDescent="0.25">
      <c r="B9" s="3" t="s">
        <v>13</v>
      </c>
    </row>
    <row r="10" spans="1:5" x14ac:dyDescent="0.25">
      <c r="B10" s="3" t="s">
        <v>12</v>
      </c>
    </row>
    <row r="11" spans="1:5" x14ac:dyDescent="0.25">
      <c r="B11" s="2" t="s">
        <v>109</v>
      </c>
    </row>
    <row r="12" spans="1:5" x14ac:dyDescent="0.25">
      <c r="B12" s="3" t="s">
        <v>21</v>
      </c>
    </row>
    <row r="13" spans="1:5" x14ac:dyDescent="0.25">
      <c r="B13" s="3" t="s">
        <v>67</v>
      </c>
    </row>
    <row r="14" spans="1:5" x14ac:dyDescent="0.25">
      <c r="B14" s="3" t="s">
        <v>64</v>
      </c>
    </row>
    <row r="15" spans="1:5" x14ac:dyDescent="0.25">
      <c r="B15" s="3" t="s">
        <v>44</v>
      </c>
    </row>
    <row r="16" spans="1:5" x14ac:dyDescent="0.25">
      <c r="B16" s="3" t="s">
        <v>13</v>
      </c>
    </row>
    <row r="17" spans="1:6" x14ac:dyDescent="0.25">
      <c r="B17" s="3" t="s">
        <v>12</v>
      </c>
    </row>
    <row r="19" spans="1:6" ht="15.75" x14ac:dyDescent="0.25">
      <c r="A19" s="1" t="s">
        <v>0</v>
      </c>
    </row>
    <row r="20" spans="1:6" x14ac:dyDescent="0.25">
      <c r="A20" s="2" t="s">
        <v>76</v>
      </c>
    </row>
    <row r="21" spans="1:6" x14ac:dyDescent="0.25">
      <c r="A21" s="5" t="s">
        <v>1</v>
      </c>
      <c r="B21" s="5" t="s">
        <v>2</v>
      </c>
      <c r="C21" s="5" t="s">
        <v>3</v>
      </c>
      <c r="D21" s="9" t="s">
        <v>43</v>
      </c>
      <c r="E21" s="9" t="s">
        <v>7</v>
      </c>
      <c r="F21" s="9" t="s">
        <v>8</v>
      </c>
    </row>
    <row r="22" spans="1:6" x14ac:dyDescent="0.25">
      <c r="A22" s="5">
        <v>1</v>
      </c>
      <c r="B22" s="5" t="s">
        <v>47</v>
      </c>
      <c r="C22" s="5" t="s">
        <v>9</v>
      </c>
      <c r="D22" s="9">
        <f>(3.2*6+0.7)*1.1</f>
        <v>21.890000000000004</v>
      </c>
      <c r="E22" s="9"/>
      <c r="F22" s="9">
        <f>E22*D22</f>
        <v>0</v>
      </c>
    </row>
    <row r="23" spans="1:6" x14ac:dyDescent="0.25">
      <c r="A23" s="5"/>
      <c r="B23" s="5" t="s">
        <v>5</v>
      </c>
      <c r="C23" s="5"/>
      <c r="D23" s="9"/>
      <c r="E23" s="9"/>
      <c r="F23" s="9"/>
    </row>
    <row r="24" spans="1:6" x14ac:dyDescent="0.25">
      <c r="A24" s="5"/>
      <c r="B24" s="5" t="s">
        <v>19</v>
      </c>
      <c r="C24" s="5"/>
      <c r="D24" s="9"/>
      <c r="E24" s="9"/>
      <c r="F24" s="9"/>
    </row>
    <row r="25" spans="1:6" x14ac:dyDescent="0.25">
      <c r="A25" s="5"/>
      <c r="B25" s="5" t="s">
        <v>45</v>
      </c>
      <c r="C25" s="5"/>
      <c r="D25" s="9"/>
      <c r="E25" s="9"/>
      <c r="F25" s="9"/>
    </row>
    <row r="26" spans="1:6" x14ac:dyDescent="0.25">
      <c r="A26" s="5">
        <v>2</v>
      </c>
      <c r="B26" s="5" t="s">
        <v>46</v>
      </c>
      <c r="C26" s="5" t="s">
        <v>9</v>
      </c>
      <c r="D26" s="9">
        <f>D22</f>
        <v>21.890000000000004</v>
      </c>
      <c r="E26" s="9"/>
      <c r="F26" s="9">
        <f t="shared" ref="F26:F43" si="0">E26*D26</f>
        <v>0</v>
      </c>
    </row>
    <row r="27" spans="1:6" x14ac:dyDescent="0.25">
      <c r="A27" s="5">
        <f>A26+1</f>
        <v>3</v>
      </c>
      <c r="B27" s="5" t="s">
        <v>72</v>
      </c>
      <c r="C27" s="5" t="s">
        <v>9</v>
      </c>
      <c r="D27" s="9">
        <f>(3.2+3.2+12)*2</f>
        <v>36.799999999999997</v>
      </c>
      <c r="E27" s="9"/>
      <c r="F27" s="9">
        <f t="shared" si="0"/>
        <v>0</v>
      </c>
    </row>
    <row r="28" spans="1:6" x14ac:dyDescent="0.25">
      <c r="A28" s="5">
        <f t="shared" ref="A28:A43" si="1">A27+1</f>
        <v>4</v>
      </c>
      <c r="B28" s="5" t="s">
        <v>6</v>
      </c>
      <c r="C28" s="5" t="s">
        <v>10</v>
      </c>
      <c r="D28" s="9">
        <v>1</v>
      </c>
      <c r="E28" s="9"/>
      <c r="F28" s="9">
        <f t="shared" si="0"/>
        <v>0</v>
      </c>
    </row>
    <row r="29" spans="1:6" x14ac:dyDescent="0.25">
      <c r="A29" s="5">
        <f t="shared" si="1"/>
        <v>5</v>
      </c>
      <c r="B29" s="5" t="s">
        <v>73</v>
      </c>
      <c r="C29" s="5" t="s">
        <v>9</v>
      </c>
      <c r="D29" s="9">
        <f>D27</f>
        <v>36.799999999999997</v>
      </c>
      <c r="E29" s="9"/>
      <c r="F29" s="9">
        <f t="shared" si="0"/>
        <v>0</v>
      </c>
    </row>
    <row r="30" spans="1:6" x14ac:dyDescent="0.25">
      <c r="A30" s="5">
        <f t="shared" si="1"/>
        <v>6</v>
      </c>
      <c r="B30" s="5" t="s">
        <v>74</v>
      </c>
      <c r="C30" s="5" t="s">
        <v>9</v>
      </c>
      <c r="D30" s="9">
        <f>D27</f>
        <v>36.799999999999997</v>
      </c>
      <c r="E30" s="9"/>
      <c r="F30" s="9">
        <f t="shared" si="0"/>
        <v>0</v>
      </c>
    </row>
    <row r="31" spans="1:6" ht="30" x14ac:dyDescent="0.25">
      <c r="A31" s="5">
        <f t="shared" si="1"/>
        <v>7</v>
      </c>
      <c r="B31" s="6" t="s">
        <v>48</v>
      </c>
      <c r="C31" s="5" t="s">
        <v>9</v>
      </c>
      <c r="D31" s="9">
        <f>D22</f>
        <v>21.890000000000004</v>
      </c>
      <c r="E31" s="9"/>
      <c r="F31" s="9">
        <f t="shared" si="0"/>
        <v>0</v>
      </c>
    </row>
    <row r="32" spans="1:6" ht="30" x14ac:dyDescent="0.25">
      <c r="A32" s="5">
        <f t="shared" si="1"/>
        <v>8</v>
      </c>
      <c r="B32" s="6" t="s">
        <v>14</v>
      </c>
      <c r="C32" s="5" t="s">
        <v>9</v>
      </c>
      <c r="D32" s="9">
        <f>D31*1.1</f>
        <v>24.079000000000008</v>
      </c>
      <c r="E32" s="9"/>
      <c r="F32" s="9">
        <f t="shared" si="0"/>
        <v>0</v>
      </c>
    </row>
    <row r="33" spans="1:6" ht="30" x14ac:dyDescent="0.25">
      <c r="A33" s="5">
        <f t="shared" si="1"/>
        <v>9</v>
      </c>
      <c r="B33" s="6" t="s">
        <v>49</v>
      </c>
      <c r="C33" s="5" t="s">
        <v>9</v>
      </c>
      <c r="D33" s="9">
        <f>D22</f>
        <v>21.890000000000004</v>
      </c>
      <c r="E33" s="9"/>
      <c r="F33" s="9">
        <f t="shared" si="0"/>
        <v>0</v>
      </c>
    </row>
    <row r="34" spans="1:6" ht="45" x14ac:dyDescent="0.25">
      <c r="A34" s="5">
        <f t="shared" si="1"/>
        <v>10</v>
      </c>
      <c r="B34" s="6" t="s">
        <v>22</v>
      </c>
      <c r="C34" s="5" t="s">
        <v>9</v>
      </c>
      <c r="D34" s="9">
        <f>D33</f>
        <v>21.890000000000004</v>
      </c>
      <c r="E34" s="9"/>
      <c r="F34" s="9">
        <f t="shared" si="0"/>
        <v>0</v>
      </c>
    </row>
    <row r="35" spans="1:6" x14ac:dyDescent="0.25">
      <c r="A35" s="5">
        <f t="shared" si="1"/>
        <v>11</v>
      </c>
      <c r="B35" s="5" t="s">
        <v>24</v>
      </c>
      <c r="C35" s="5" t="s">
        <v>25</v>
      </c>
      <c r="D35" s="9">
        <v>1</v>
      </c>
      <c r="E35" s="9"/>
      <c r="F35" s="9">
        <f t="shared" si="0"/>
        <v>0</v>
      </c>
    </row>
    <row r="36" spans="1:6" x14ac:dyDescent="0.25">
      <c r="A36" s="5">
        <f t="shared" si="1"/>
        <v>12</v>
      </c>
      <c r="B36" s="5" t="s">
        <v>35</v>
      </c>
      <c r="C36" s="5" t="s">
        <v>9</v>
      </c>
      <c r="D36" s="9">
        <f>(3.2+3.2+6+6)*4+22</f>
        <v>95.6</v>
      </c>
      <c r="E36" s="9"/>
      <c r="F36" s="9">
        <f t="shared" si="0"/>
        <v>0</v>
      </c>
    </row>
    <row r="37" spans="1:6" ht="45" x14ac:dyDescent="0.25">
      <c r="A37" s="5">
        <f t="shared" si="1"/>
        <v>13</v>
      </c>
      <c r="B37" s="6" t="s">
        <v>23</v>
      </c>
      <c r="C37" s="5" t="s">
        <v>10</v>
      </c>
      <c r="D37" s="9">
        <v>1</v>
      </c>
      <c r="E37" s="9"/>
      <c r="F37" s="9">
        <f t="shared" si="0"/>
        <v>0</v>
      </c>
    </row>
    <row r="38" spans="1:6" ht="30" x14ac:dyDescent="0.25">
      <c r="A38" s="5">
        <f t="shared" si="1"/>
        <v>14</v>
      </c>
      <c r="B38" s="15" t="s">
        <v>110</v>
      </c>
      <c r="C38" s="5" t="s">
        <v>28</v>
      </c>
      <c r="D38" s="9">
        <v>1</v>
      </c>
      <c r="E38" s="9"/>
      <c r="F38" s="9">
        <f t="shared" si="0"/>
        <v>0</v>
      </c>
    </row>
    <row r="39" spans="1:6" x14ac:dyDescent="0.25">
      <c r="A39" s="5">
        <f t="shared" si="1"/>
        <v>15</v>
      </c>
      <c r="B39" s="5" t="s">
        <v>27</v>
      </c>
      <c r="C39" s="5" t="s">
        <v>28</v>
      </c>
      <c r="D39" s="9">
        <v>1</v>
      </c>
      <c r="E39" s="9"/>
      <c r="F39" s="9">
        <f t="shared" si="0"/>
        <v>0</v>
      </c>
    </row>
    <row r="40" spans="1:6" x14ac:dyDescent="0.25">
      <c r="A40" s="5">
        <f t="shared" si="1"/>
        <v>16</v>
      </c>
      <c r="B40" s="5" t="s">
        <v>36</v>
      </c>
      <c r="C40" s="5" t="s">
        <v>10</v>
      </c>
      <c r="D40" s="9">
        <v>1</v>
      </c>
      <c r="E40" s="9"/>
      <c r="F40" s="9">
        <f t="shared" si="0"/>
        <v>0</v>
      </c>
    </row>
    <row r="41" spans="1:6" x14ac:dyDescent="0.25">
      <c r="A41" s="5">
        <f t="shared" si="1"/>
        <v>17</v>
      </c>
      <c r="B41" s="5" t="s">
        <v>26</v>
      </c>
      <c r="C41" s="5" t="s">
        <v>10</v>
      </c>
      <c r="D41" s="9">
        <v>1</v>
      </c>
      <c r="E41" s="9"/>
      <c r="F41" s="9">
        <f t="shared" si="0"/>
        <v>0</v>
      </c>
    </row>
    <row r="42" spans="1:6" x14ac:dyDescent="0.25">
      <c r="A42" s="5">
        <f t="shared" si="1"/>
        <v>18</v>
      </c>
      <c r="B42" s="5" t="s">
        <v>4</v>
      </c>
      <c r="C42" s="5" t="s">
        <v>10</v>
      </c>
      <c r="D42" s="9">
        <v>1</v>
      </c>
      <c r="E42" s="9"/>
      <c r="F42" s="9">
        <f t="shared" si="0"/>
        <v>0</v>
      </c>
    </row>
    <row r="43" spans="1:6" x14ac:dyDescent="0.25">
      <c r="A43" s="5">
        <f t="shared" si="1"/>
        <v>19</v>
      </c>
      <c r="B43" s="5" t="s">
        <v>70</v>
      </c>
      <c r="C43" s="5" t="s">
        <v>10</v>
      </c>
      <c r="D43" s="9">
        <v>1</v>
      </c>
      <c r="E43" s="9"/>
      <c r="F43" s="9">
        <f t="shared" si="0"/>
        <v>0</v>
      </c>
    </row>
    <row r="44" spans="1:6" s="12" customFormat="1" x14ac:dyDescent="0.25">
      <c r="A44" s="10"/>
      <c r="B44" s="10" t="s">
        <v>77</v>
      </c>
      <c r="C44" s="10"/>
      <c r="D44" s="11"/>
      <c r="E44" s="11"/>
      <c r="F44" s="11">
        <f>SUM(F22:F43)</f>
        <v>0</v>
      </c>
    </row>
    <row r="47" spans="1:6" x14ac:dyDescent="0.25">
      <c r="B47" s="2" t="s">
        <v>105</v>
      </c>
    </row>
    <row r="48" spans="1:6" x14ac:dyDescent="0.25">
      <c r="B48" s="3" t="s">
        <v>16</v>
      </c>
    </row>
    <row r="49" spans="2:6" x14ac:dyDescent="0.25">
      <c r="B49" s="3" t="s">
        <v>52</v>
      </c>
    </row>
    <row r="50" spans="2:6" x14ac:dyDescent="0.25">
      <c r="B50" s="3" t="s">
        <v>50</v>
      </c>
    </row>
    <row r="51" spans="2:6" x14ac:dyDescent="0.25">
      <c r="B51" s="3" t="s">
        <v>55</v>
      </c>
    </row>
    <row r="52" spans="2:6" x14ac:dyDescent="0.25">
      <c r="B52" s="3" t="s">
        <v>51</v>
      </c>
    </row>
    <row r="53" spans="2:6" x14ac:dyDescent="0.25">
      <c r="B53" s="3" t="s">
        <v>54</v>
      </c>
    </row>
    <row r="54" spans="2:6" x14ac:dyDescent="0.25">
      <c r="B54" s="3" t="s">
        <v>53</v>
      </c>
    </row>
    <row r="55" spans="2:6" ht="67.5" customHeight="1" x14ac:dyDescent="0.25">
      <c r="B55" s="35" t="s">
        <v>63</v>
      </c>
      <c r="C55" s="36"/>
      <c r="D55" s="36"/>
      <c r="E55" s="36"/>
      <c r="F55" s="36"/>
    </row>
    <row r="56" spans="2:6" x14ac:dyDescent="0.25">
      <c r="B56" s="2" t="s">
        <v>106</v>
      </c>
    </row>
    <row r="57" spans="2:6" x14ac:dyDescent="0.25">
      <c r="B57" s="3" t="s">
        <v>20</v>
      </c>
    </row>
    <row r="58" spans="2:6" x14ac:dyDescent="0.25">
      <c r="B58" s="3" t="s">
        <v>68</v>
      </c>
    </row>
    <row r="59" spans="2:6" x14ac:dyDescent="0.25">
      <c r="B59" s="3" t="s">
        <v>64</v>
      </c>
    </row>
    <row r="60" spans="2:6" x14ac:dyDescent="0.25">
      <c r="B60" s="3" t="s">
        <v>44</v>
      </c>
    </row>
    <row r="61" spans="2:6" x14ac:dyDescent="0.25">
      <c r="B61" s="3" t="s">
        <v>56</v>
      </c>
    </row>
    <row r="62" spans="2:6" x14ac:dyDescent="0.25">
      <c r="B62" s="3" t="s">
        <v>57</v>
      </c>
    </row>
    <row r="63" spans="2:6" x14ac:dyDescent="0.25">
      <c r="B63" s="3" t="s">
        <v>58</v>
      </c>
    </row>
    <row r="64" spans="2:6" ht="45" x14ac:dyDescent="0.25">
      <c r="B64" s="23" t="s">
        <v>65</v>
      </c>
    </row>
    <row r="65" spans="1:6" x14ac:dyDescent="0.25">
      <c r="B65" s="3" t="s">
        <v>59</v>
      </c>
    </row>
    <row r="66" spans="1:6" x14ac:dyDescent="0.25">
      <c r="B66" s="3" t="s">
        <v>60</v>
      </c>
    </row>
    <row r="68" spans="1:6" ht="15.75" x14ac:dyDescent="0.25">
      <c r="A68" s="1" t="s">
        <v>0</v>
      </c>
    </row>
    <row r="69" spans="1:6" x14ac:dyDescent="0.25">
      <c r="A69" s="2" t="s">
        <v>78</v>
      </c>
    </row>
    <row r="70" spans="1:6" x14ac:dyDescent="0.25">
      <c r="A70" s="5" t="s">
        <v>1</v>
      </c>
      <c r="B70" s="5" t="s">
        <v>2</v>
      </c>
      <c r="C70" s="5" t="s">
        <v>3</v>
      </c>
      <c r="D70" s="9" t="s">
        <v>43</v>
      </c>
      <c r="E70" s="9" t="s">
        <v>7</v>
      </c>
      <c r="F70" s="9" t="s">
        <v>8</v>
      </c>
    </row>
    <row r="71" spans="1:6" x14ac:dyDescent="0.25">
      <c r="A71" s="5">
        <v>1</v>
      </c>
      <c r="B71" s="6" t="s">
        <v>66</v>
      </c>
      <c r="C71" s="5" t="s">
        <v>9</v>
      </c>
      <c r="D71" s="9">
        <f>(6*(4.04+1.85+3.3)+6)</f>
        <v>61.140000000000008</v>
      </c>
      <c r="E71" s="9"/>
      <c r="F71" s="9">
        <f>E71*D71</f>
        <v>0</v>
      </c>
    </row>
    <row r="72" spans="1:6" x14ac:dyDescent="0.25">
      <c r="A72" s="5">
        <v>2</v>
      </c>
      <c r="B72" s="5" t="s">
        <v>80</v>
      </c>
      <c r="C72" s="5" t="s">
        <v>9</v>
      </c>
      <c r="D72" s="9">
        <f>(12+9.2+9.2)*4</f>
        <v>121.6</v>
      </c>
      <c r="E72" s="9"/>
      <c r="F72" s="9">
        <f t="shared" ref="F72:F86" si="2">E72*D72</f>
        <v>0</v>
      </c>
    </row>
    <row r="73" spans="1:6" x14ac:dyDescent="0.25">
      <c r="A73" s="5">
        <f>A72+1</f>
        <v>3</v>
      </c>
      <c r="B73" s="5" t="s">
        <v>6</v>
      </c>
      <c r="C73" s="5" t="s">
        <v>10</v>
      </c>
      <c r="D73" s="9">
        <v>1</v>
      </c>
      <c r="E73" s="9"/>
      <c r="F73" s="9">
        <f t="shared" si="2"/>
        <v>0</v>
      </c>
    </row>
    <row r="74" spans="1:6" x14ac:dyDescent="0.25">
      <c r="A74" s="5">
        <f t="shared" ref="A74:A86" si="3">A73+1</f>
        <v>4</v>
      </c>
      <c r="B74" s="5" t="s">
        <v>82</v>
      </c>
      <c r="C74" s="5" t="s">
        <v>10</v>
      </c>
      <c r="D74" s="9">
        <v>1</v>
      </c>
      <c r="E74" s="9"/>
      <c r="F74" s="9">
        <f t="shared" si="2"/>
        <v>0</v>
      </c>
    </row>
    <row r="75" spans="1:6" x14ac:dyDescent="0.25">
      <c r="A75" s="5">
        <f t="shared" si="3"/>
        <v>5</v>
      </c>
      <c r="B75" s="5" t="s">
        <v>118</v>
      </c>
      <c r="C75" s="5" t="s">
        <v>9</v>
      </c>
      <c r="D75" s="9">
        <f>D71*1.1</f>
        <v>67.254000000000019</v>
      </c>
      <c r="E75" s="9"/>
      <c r="F75" s="9">
        <f t="shared" si="2"/>
        <v>0</v>
      </c>
    </row>
    <row r="76" spans="1:6" ht="90" x14ac:dyDescent="0.25">
      <c r="A76" s="5">
        <f t="shared" si="3"/>
        <v>6</v>
      </c>
      <c r="B76" s="6" t="s">
        <v>119</v>
      </c>
      <c r="C76" s="5" t="s">
        <v>9</v>
      </c>
      <c r="D76" s="9">
        <f>D75</f>
        <v>67.254000000000019</v>
      </c>
      <c r="E76" s="9"/>
      <c r="F76" s="9">
        <f t="shared" si="2"/>
        <v>0</v>
      </c>
    </row>
    <row r="77" spans="1:6" x14ac:dyDescent="0.25">
      <c r="A77" s="5">
        <f>A76+1</f>
        <v>7</v>
      </c>
      <c r="B77" s="5" t="s">
        <v>24</v>
      </c>
      <c r="C77" s="5" t="s">
        <v>25</v>
      </c>
      <c r="D77" s="9">
        <v>1.2</v>
      </c>
      <c r="E77" s="9"/>
      <c r="F77" s="9">
        <f t="shared" si="2"/>
        <v>0</v>
      </c>
    </row>
    <row r="78" spans="1:6" x14ac:dyDescent="0.25">
      <c r="A78" s="5">
        <f t="shared" si="3"/>
        <v>8</v>
      </c>
      <c r="B78" s="5" t="s">
        <v>81</v>
      </c>
      <c r="C78" s="5" t="s">
        <v>9</v>
      </c>
      <c r="D78" s="9">
        <f>D72</f>
        <v>121.6</v>
      </c>
      <c r="E78" s="9"/>
      <c r="F78" s="9">
        <f t="shared" si="2"/>
        <v>0</v>
      </c>
    </row>
    <row r="79" spans="1:6" x14ac:dyDescent="0.25">
      <c r="A79" s="5">
        <f t="shared" si="3"/>
        <v>9</v>
      </c>
      <c r="B79" s="5" t="s">
        <v>61</v>
      </c>
      <c r="C79" s="5" t="s">
        <v>9</v>
      </c>
      <c r="D79" s="9">
        <v>122</v>
      </c>
      <c r="E79" s="9"/>
      <c r="F79" s="9">
        <f t="shared" si="2"/>
        <v>0</v>
      </c>
    </row>
    <row r="80" spans="1:6" x14ac:dyDescent="0.25">
      <c r="A80" s="5">
        <f t="shared" si="3"/>
        <v>10</v>
      </c>
      <c r="B80" s="5" t="s">
        <v>62</v>
      </c>
      <c r="C80" s="5" t="s">
        <v>9</v>
      </c>
      <c r="D80" s="9">
        <f>D78+D79</f>
        <v>243.6</v>
      </c>
      <c r="E80" s="9"/>
      <c r="F80" s="9">
        <f t="shared" si="2"/>
        <v>0</v>
      </c>
    </row>
    <row r="81" spans="1:6" ht="30" x14ac:dyDescent="0.25">
      <c r="A81" s="5">
        <f t="shared" si="3"/>
        <v>11</v>
      </c>
      <c r="B81" s="24" t="s">
        <v>111</v>
      </c>
      <c r="C81" s="5" t="s">
        <v>28</v>
      </c>
      <c r="D81" s="9">
        <v>3</v>
      </c>
      <c r="E81" s="9"/>
      <c r="F81" s="9">
        <f t="shared" si="2"/>
        <v>0</v>
      </c>
    </row>
    <row r="82" spans="1:6" x14ac:dyDescent="0.25">
      <c r="A82" s="5">
        <f t="shared" si="3"/>
        <v>12</v>
      </c>
      <c r="B82" s="6" t="s">
        <v>83</v>
      </c>
      <c r="C82" s="5" t="s">
        <v>10</v>
      </c>
      <c r="D82" s="9">
        <v>1</v>
      </c>
      <c r="E82" s="9"/>
      <c r="F82" s="9">
        <f t="shared" si="2"/>
        <v>0</v>
      </c>
    </row>
    <row r="83" spans="1:6" ht="45" x14ac:dyDescent="0.25">
      <c r="A83" s="5">
        <f t="shared" si="3"/>
        <v>13</v>
      </c>
      <c r="B83" s="6" t="s">
        <v>71</v>
      </c>
      <c r="C83" s="5" t="s">
        <v>10</v>
      </c>
      <c r="D83" s="9">
        <v>1</v>
      </c>
      <c r="E83" s="9"/>
      <c r="F83" s="9">
        <f t="shared" si="2"/>
        <v>0</v>
      </c>
    </row>
    <row r="84" spans="1:6" x14ac:dyDescent="0.25">
      <c r="A84" s="5">
        <f t="shared" si="3"/>
        <v>14</v>
      </c>
      <c r="B84" s="5" t="s">
        <v>26</v>
      </c>
      <c r="C84" s="5" t="s">
        <v>10</v>
      </c>
      <c r="D84" s="9">
        <v>1</v>
      </c>
      <c r="E84" s="9"/>
      <c r="F84" s="9">
        <f t="shared" si="2"/>
        <v>0</v>
      </c>
    </row>
    <row r="85" spans="1:6" x14ac:dyDescent="0.25">
      <c r="A85" s="5">
        <f t="shared" si="3"/>
        <v>15</v>
      </c>
      <c r="B85" s="5" t="s">
        <v>4</v>
      </c>
      <c r="C85" s="5" t="s">
        <v>10</v>
      </c>
      <c r="D85" s="9">
        <v>1</v>
      </c>
      <c r="E85" s="9"/>
      <c r="F85" s="9">
        <f t="shared" si="2"/>
        <v>0</v>
      </c>
    </row>
    <row r="86" spans="1:6" x14ac:dyDescent="0.25">
      <c r="A86" s="5">
        <f t="shared" si="3"/>
        <v>16</v>
      </c>
      <c r="B86" s="5" t="s">
        <v>69</v>
      </c>
      <c r="C86" s="5" t="s">
        <v>10</v>
      </c>
      <c r="D86" s="9">
        <v>1</v>
      </c>
      <c r="E86" s="9"/>
      <c r="F86" s="9">
        <f t="shared" si="2"/>
        <v>0</v>
      </c>
    </row>
    <row r="87" spans="1:6" s="12" customFormat="1" x14ac:dyDescent="0.25">
      <c r="A87" s="10"/>
      <c r="B87" s="10" t="s">
        <v>79</v>
      </c>
      <c r="C87" s="10"/>
      <c r="D87" s="11"/>
      <c r="E87" s="11"/>
      <c r="F87" s="11">
        <f>SUM(F71:F86)</f>
        <v>0</v>
      </c>
    </row>
  </sheetData>
  <mergeCells count="1">
    <mergeCell ref="B55:F55"/>
  </mergeCells>
  <pageMargins left="0.25" right="0.25" top="0.75" bottom="0.75" header="0.3" footer="0.3"/>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tabSelected="1" topLeftCell="A13" workbookViewId="0">
      <selection activeCell="A24" sqref="A24"/>
    </sheetView>
  </sheetViews>
  <sheetFormatPr defaultRowHeight="15" x14ac:dyDescent="0.25"/>
  <cols>
    <col min="1" max="1" width="4" customWidth="1"/>
    <col min="2" max="2" width="59" customWidth="1"/>
    <col min="4" max="4" width="14.28515625" style="8" customWidth="1"/>
    <col min="5" max="5" width="12.85546875" style="8" customWidth="1"/>
    <col min="6" max="6" width="14.5703125" customWidth="1"/>
  </cols>
  <sheetData>
    <row r="1" spans="1:6" s="4" customFormat="1" ht="18.75" x14ac:dyDescent="0.3">
      <c r="A1" s="4" t="s">
        <v>131</v>
      </c>
      <c r="D1" s="7"/>
      <c r="E1" s="7"/>
    </row>
    <row r="3" spans="1:6" ht="15.75" x14ac:dyDescent="0.25">
      <c r="A3" s="1" t="s">
        <v>34</v>
      </c>
    </row>
    <row r="4" spans="1:6" x14ac:dyDescent="0.25">
      <c r="A4" s="2" t="s">
        <v>76</v>
      </c>
    </row>
    <row r="5" spans="1:6" x14ac:dyDescent="0.25">
      <c r="A5" s="5" t="s">
        <v>1</v>
      </c>
      <c r="B5" s="5" t="s">
        <v>2</v>
      </c>
      <c r="C5" s="5" t="s">
        <v>3</v>
      </c>
      <c r="D5" s="9" t="s">
        <v>43</v>
      </c>
      <c r="E5" s="9" t="s">
        <v>7</v>
      </c>
      <c r="F5" s="9" t="s">
        <v>8</v>
      </c>
    </row>
    <row r="6" spans="1:6" ht="45" x14ac:dyDescent="0.25">
      <c r="A6" s="5">
        <v>1</v>
      </c>
      <c r="B6" s="6" t="s">
        <v>38</v>
      </c>
      <c r="C6" s="5" t="s">
        <v>10</v>
      </c>
      <c r="D6" s="9">
        <v>1</v>
      </c>
      <c r="E6" s="9"/>
      <c r="F6" s="9"/>
    </row>
    <row r="7" spans="1:6" ht="45" x14ac:dyDescent="0.25">
      <c r="A7" s="5">
        <f t="shared" ref="A7:A16" si="0">A6+1</f>
        <v>2</v>
      </c>
      <c r="B7" s="6" t="s">
        <v>125</v>
      </c>
      <c r="C7" s="5" t="s">
        <v>10</v>
      </c>
      <c r="D7" s="9">
        <v>1</v>
      </c>
      <c r="E7" s="9"/>
      <c r="F7" s="9"/>
    </row>
    <row r="8" spans="1:6" ht="75" x14ac:dyDescent="0.25">
      <c r="A8" s="5">
        <f t="shared" si="0"/>
        <v>3</v>
      </c>
      <c r="B8" s="6" t="s">
        <v>94</v>
      </c>
      <c r="C8" s="5" t="s">
        <v>10</v>
      </c>
      <c r="D8" s="9">
        <v>1</v>
      </c>
      <c r="E8" s="9"/>
      <c r="F8" s="9"/>
    </row>
    <row r="9" spans="1:6" ht="75" x14ac:dyDescent="0.25">
      <c r="A9" s="5">
        <f t="shared" si="0"/>
        <v>4</v>
      </c>
      <c r="B9" s="6" t="s">
        <v>122</v>
      </c>
      <c r="C9" s="5" t="s">
        <v>75</v>
      </c>
      <c r="D9" s="9">
        <v>8</v>
      </c>
      <c r="E9" s="9"/>
      <c r="F9" s="9"/>
    </row>
    <row r="10" spans="1:6" ht="105" x14ac:dyDescent="0.25">
      <c r="A10" s="5">
        <f t="shared" si="0"/>
        <v>5</v>
      </c>
      <c r="B10" s="6" t="s">
        <v>93</v>
      </c>
      <c r="C10" s="5" t="s">
        <v>25</v>
      </c>
      <c r="D10" s="9">
        <v>11</v>
      </c>
      <c r="E10" s="9"/>
      <c r="F10" s="9"/>
    </row>
    <row r="11" spans="1:6" ht="45" x14ac:dyDescent="0.25">
      <c r="A11" s="5">
        <f t="shared" si="0"/>
        <v>6</v>
      </c>
      <c r="B11" s="6" t="s">
        <v>124</v>
      </c>
      <c r="C11" s="5" t="s">
        <v>25</v>
      </c>
      <c r="D11" s="9">
        <v>30</v>
      </c>
      <c r="E11" s="9"/>
      <c r="F11" s="9"/>
    </row>
    <row r="12" spans="1:6" ht="45" x14ac:dyDescent="0.25">
      <c r="A12" s="5">
        <f t="shared" si="0"/>
        <v>7</v>
      </c>
      <c r="B12" s="6" t="s">
        <v>126</v>
      </c>
      <c r="C12" s="5" t="s">
        <v>10</v>
      </c>
      <c r="D12" s="9">
        <v>1</v>
      </c>
      <c r="E12" s="9"/>
      <c r="F12" s="9"/>
    </row>
    <row r="13" spans="1:6" ht="45" x14ac:dyDescent="0.25">
      <c r="A13" s="5">
        <f t="shared" si="0"/>
        <v>8</v>
      </c>
      <c r="B13" s="6" t="s">
        <v>130</v>
      </c>
      <c r="C13" s="5" t="s">
        <v>10</v>
      </c>
      <c r="D13" s="33">
        <v>3</v>
      </c>
      <c r="E13" s="9"/>
      <c r="F13" s="9"/>
    </row>
    <row r="14" spans="1:6" ht="30" x14ac:dyDescent="0.25">
      <c r="A14" s="5">
        <f t="shared" si="0"/>
        <v>9</v>
      </c>
      <c r="B14" s="6" t="s">
        <v>92</v>
      </c>
      <c r="C14" s="5" t="s">
        <v>10</v>
      </c>
      <c r="D14" s="33">
        <v>3</v>
      </c>
      <c r="E14" s="9"/>
      <c r="F14" s="9"/>
    </row>
    <row r="15" spans="1:6" x14ac:dyDescent="0.25">
      <c r="A15" s="5">
        <f t="shared" si="0"/>
        <v>10</v>
      </c>
      <c r="B15" s="15" t="s">
        <v>138</v>
      </c>
      <c r="C15" s="5" t="s">
        <v>10</v>
      </c>
      <c r="D15" s="9">
        <v>4</v>
      </c>
      <c r="E15" s="9"/>
      <c r="F15" s="9"/>
    </row>
    <row r="16" spans="1:6" ht="45" x14ac:dyDescent="0.25">
      <c r="A16" s="5">
        <f t="shared" si="0"/>
        <v>11</v>
      </c>
      <c r="B16" s="15" t="s">
        <v>95</v>
      </c>
      <c r="C16" s="5" t="s">
        <v>10</v>
      </c>
      <c r="D16" s="9">
        <v>1</v>
      </c>
      <c r="E16" s="9"/>
      <c r="F16" s="9"/>
    </row>
    <row r="17" spans="1:6" ht="30" x14ac:dyDescent="0.25">
      <c r="A17" s="5">
        <v>11</v>
      </c>
      <c r="B17" s="15" t="s">
        <v>115</v>
      </c>
      <c r="C17" s="5" t="s">
        <v>10</v>
      </c>
      <c r="D17" s="9">
        <v>7</v>
      </c>
      <c r="E17" s="9"/>
      <c r="F17" s="9"/>
    </row>
    <row r="18" spans="1:6" x14ac:dyDescent="0.25">
      <c r="A18" s="5">
        <v>12</v>
      </c>
      <c r="B18" s="5" t="s">
        <v>15</v>
      </c>
      <c r="C18" s="5" t="s">
        <v>10</v>
      </c>
      <c r="D18" s="9">
        <v>1</v>
      </c>
      <c r="E18" s="9"/>
      <c r="F18" s="9"/>
    </row>
    <row r="19" spans="1:6" x14ac:dyDescent="0.25">
      <c r="A19" s="5"/>
      <c r="B19" s="13" t="s">
        <v>39</v>
      </c>
      <c r="C19" s="5"/>
      <c r="D19" s="9"/>
      <c r="E19" s="9"/>
      <c r="F19" s="9"/>
    </row>
    <row r="20" spans="1:6" ht="75" x14ac:dyDescent="0.25">
      <c r="A20" s="5"/>
      <c r="B20" s="34" t="s">
        <v>114</v>
      </c>
      <c r="C20" s="5"/>
      <c r="D20" s="9"/>
      <c r="E20" s="9"/>
      <c r="F20" s="9"/>
    </row>
    <row r="21" spans="1:6" ht="45" x14ac:dyDescent="0.25">
      <c r="A21" s="5"/>
      <c r="B21" s="34" t="s">
        <v>121</v>
      </c>
      <c r="C21" s="5"/>
      <c r="D21" s="9"/>
      <c r="E21" s="9"/>
      <c r="F21" s="9"/>
    </row>
    <row r="22" spans="1:6" s="12" customFormat="1" x14ac:dyDescent="0.25">
      <c r="A22" s="10"/>
      <c r="B22" s="10" t="s">
        <v>98</v>
      </c>
      <c r="C22" s="10"/>
      <c r="D22" s="11"/>
      <c r="E22" s="11"/>
      <c r="F22" s="11" t="e">
        <f ca="1">_xludf.SUM(F6:F20)</f>
        <v>#NAME?</v>
      </c>
    </row>
    <row r="24" spans="1:6" x14ac:dyDescent="0.25">
      <c r="A24" s="2" t="s">
        <v>91</v>
      </c>
    </row>
    <row r="25" spans="1:6" x14ac:dyDescent="0.25">
      <c r="A25" s="5" t="s">
        <v>1</v>
      </c>
      <c r="B25" s="5" t="s">
        <v>2</v>
      </c>
      <c r="C25" s="5" t="s">
        <v>3</v>
      </c>
      <c r="D25" s="9" t="s">
        <v>43</v>
      </c>
      <c r="E25" s="9" t="s">
        <v>7</v>
      </c>
      <c r="F25" s="9" t="s">
        <v>8</v>
      </c>
    </row>
    <row r="26" spans="1:6" ht="45" x14ac:dyDescent="0.25">
      <c r="A26" s="5">
        <v>1</v>
      </c>
      <c r="B26" s="6" t="s">
        <v>40</v>
      </c>
      <c r="C26" s="5" t="s">
        <v>10</v>
      </c>
      <c r="D26" s="9">
        <v>1</v>
      </c>
      <c r="E26" s="9"/>
      <c r="F26" s="9"/>
    </row>
    <row r="27" spans="1:6" x14ac:dyDescent="0.25">
      <c r="A27" s="5">
        <f>A26+1</f>
        <v>2</v>
      </c>
      <c r="B27" s="6" t="s">
        <v>84</v>
      </c>
      <c r="C27" s="5" t="s">
        <v>10</v>
      </c>
      <c r="D27" s="9">
        <v>1</v>
      </c>
      <c r="E27" s="9"/>
      <c r="F27" s="9"/>
    </row>
    <row r="28" spans="1:6" ht="75" x14ac:dyDescent="0.25">
      <c r="A28" s="5">
        <f t="shared" ref="A28:A36" si="1">A27+1</f>
        <v>3</v>
      </c>
      <c r="B28" s="6" t="s">
        <v>90</v>
      </c>
      <c r="C28" s="5" t="s">
        <v>10</v>
      </c>
      <c r="D28" s="9">
        <v>1</v>
      </c>
      <c r="E28" s="9"/>
      <c r="F28" s="9"/>
    </row>
    <row r="29" spans="1:6" ht="90" x14ac:dyDescent="0.25">
      <c r="A29" s="5">
        <f t="shared" si="1"/>
        <v>4</v>
      </c>
      <c r="B29" s="6" t="s">
        <v>123</v>
      </c>
      <c r="C29" s="5" t="s">
        <v>89</v>
      </c>
      <c r="D29" s="9">
        <f>4*8</f>
        <v>32</v>
      </c>
      <c r="E29" s="9"/>
      <c r="F29" s="9"/>
    </row>
    <row r="30" spans="1:6" ht="60" x14ac:dyDescent="0.25">
      <c r="A30" s="5">
        <f t="shared" si="1"/>
        <v>5</v>
      </c>
      <c r="B30" s="6" t="s">
        <v>129</v>
      </c>
      <c r="C30" s="5" t="s">
        <v>10</v>
      </c>
      <c r="D30" s="9">
        <v>6</v>
      </c>
      <c r="E30" s="9"/>
      <c r="F30" s="9"/>
    </row>
    <row r="31" spans="1:6" ht="45" x14ac:dyDescent="0.25">
      <c r="A31" s="5">
        <f t="shared" si="1"/>
        <v>6</v>
      </c>
      <c r="B31" s="6" t="s">
        <v>124</v>
      </c>
      <c r="C31" s="5" t="s">
        <v>25</v>
      </c>
      <c r="D31" s="9">
        <v>45</v>
      </c>
      <c r="E31" s="9"/>
      <c r="F31" s="9"/>
    </row>
    <row r="32" spans="1:6" ht="30" x14ac:dyDescent="0.25">
      <c r="A32" s="5">
        <f t="shared" si="1"/>
        <v>7</v>
      </c>
      <c r="B32" s="6" t="s">
        <v>85</v>
      </c>
      <c r="C32" s="5" t="s">
        <v>10</v>
      </c>
      <c r="D32" s="9">
        <v>6</v>
      </c>
      <c r="E32" s="9"/>
      <c r="F32" s="9"/>
    </row>
    <row r="33" spans="1:6" ht="30" x14ac:dyDescent="0.25">
      <c r="A33" s="5">
        <f t="shared" si="1"/>
        <v>8</v>
      </c>
      <c r="B33" s="15" t="s">
        <v>127</v>
      </c>
      <c r="C33" s="5" t="s">
        <v>10</v>
      </c>
      <c r="D33" s="9">
        <v>1</v>
      </c>
      <c r="E33" s="9"/>
      <c r="F33" s="9"/>
    </row>
    <row r="34" spans="1:6" ht="30" x14ac:dyDescent="0.25">
      <c r="A34" s="5">
        <f t="shared" si="1"/>
        <v>9</v>
      </c>
      <c r="B34" s="15" t="s">
        <v>96</v>
      </c>
      <c r="C34" s="5" t="s">
        <v>10</v>
      </c>
      <c r="D34" s="9">
        <v>1</v>
      </c>
      <c r="E34" s="9"/>
      <c r="F34" s="9"/>
    </row>
    <row r="35" spans="1:6" ht="30" x14ac:dyDescent="0.25">
      <c r="A35" s="5">
        <f t="shared" si="1"/>
        <v>10</v>
      </c>
      <c r="B35" s="15" t="s">
        <v>102</v>
      </c>
      <c r="C35" s="5" t="s">
        <v>10</v>
      </c>
      <c r="D35" s="9">
        <v>1</v>
      </c>
      <c r="E35" s="9"/>
      <c r="F35" s="9"/>
    </row>
    <row r="36" spans="1:6" ht="45" x14ac:dyDescent="0.25">
      <c r="A36" s="5">
        <f t="shared" si="1"/>
        <v>11</v>
      </c>
      <c r="B36" s="6" t="s">
        <v>128</v>
      </c>
      <c r="C36" s="5" t="s">
        <v>10</v>
      </c>
      <c r="D36" s="9">
        <v>1</v>
      </c>
      <c r="E36" s="9"/>
      <c r="F36" s="9"/>
    </row>
    <row r="37" spans="1:6" ht="30" x14ac:dyDescent="0.25">
      <c r="A37" s="5">
        <v>11</v>
      </c>
      <c r="B37" s="6" t="s">
        <v>116</v>
      </c>
      <c r="C37" s="5" t="s">
        <v>10</v>
      </c>
      <c r="D37" s="9">
        <v>14</v>
      </c>
      <c r="E37" s="9"/>
      <c r="F37" s="9"/>
    </row>
    <row r="38" spans="1:6" x14ac:dyDescent="0.25">
      <c r="A38" s="5">
        <v>12</v>
      </c>
      <c r="B38" s="6" t="s">
        <v>117</v>
      </c>
      <c r="C38" s="5" t="s">
        <v>10</v>
      </c>
      <c r="D38" s="9">
        <v>1</v>
      </c>
      <c r="E38" s="9"/>
      <c r="F38" s="9"/>
    </row>
    <row r="39" spans="1:6" x14ac:dyDescent="0.25">
      <c r="A39" s="5">
        <v>13</v>
      </c>
      <c r="B39" s="5" t="s">
        <v>15</v>
      </c>
      <c r="C39" s="5" t="s">
        <v>10</v>
      </c>
      <c r="D39" s="9">
        <v>1</v>
      </c>
      <c r="E39" s="9"/>
      <c r="F39" s="9"/>
    </row>
    <row r="40" spans="1:6" x14ac:dyDescent="0.25">
      <c r="A40" s="5"/>
      <c r="B40" s="13" t="s">
        <v>39</v>
      </c>
      <c r="C40" s="5"/>
      <c r="D40" s="9"/>
      <c r="E40" s="9"/>
      <c r="F40" s="9"/>
    </row>
    <row r="41" spans="1:6" ht="75" x14ac:dyDescent="0.25">
      <c r="A41" s="5"/>
      <c r="B41" s="34" t="s">
        <v>114</v>
      </c>
      <c r="C41" s="5"/>
      <c r="D41" s="9"/>
      <c r="E41" s="9"/>
      <c r="F41" s="9"/>
    </row>
    <row r="42" spans="1:6" ht="60" x14ac:dyDescent="0.25">
      <c r="A42" s="5"/>
      <c r="B42" s="34" t="s">
        <v>120</v>
      </c>
      <c r="C42" s="5"/>
      <c r="D42" s="9"/>
      <c r="E42" s="9"/>
      <c r="F42" s="9"/>
    </row>
    <row r="43" spans="1:6" x14ac:dyDescent="0.25">
      <c r="A43" s="10"/>
      <c r="B43" s="10" t="s">
        <v>99</v>
      </c>
      <c r="C43" s="10"/>
      <c r="D43" s="11"/>
      <c r="E43" s="11"/>
      <c r="F43" s="11" t="e">
        <f ca="1">_xludf.SUM(F26:F41)</f>
        <v>#NAME?</v>
      </c>
    </row>
  </sheetData>
  <pageMargins left="0.7" right="0.7" top="0.78740157499999996" bottom="0.78740157499999996" header="0.3" footer="0.3"/>
  <pageSetup paperSize="9"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workbookViewId="0"/>
  </sheetViews>
  <sheetFormatPr defaultRowHeight="15" x14ac:dyDescent="0.25"/>
  <cols>
    <col min="1" max="1" width="4" style="30" customWidth="1"/>
    <col min="2" max="2" width="60.5703125" customWidth="1"/>
    <col min="4" max="4" width="14.28515625" style="8" customWidth="1"/>
    <col min="5" max="5" width="12.85546875" style="8" customWidth="1"/>
    <col min="6" max="6" width="16" customWidth="1"/>
  </cols>
  <sheetData>
    <row r="1" spans="1:6" s="4" customFormat="1" ht="18.75" x14ac:dyDescent="0.3">
      <c r="A1" s="25" t="s">
        <v>131</v>
      </c>
      <c r="D1" s="7"/>
      <c r="E1" s="7"/>
    </row>
    <row r="3" spans="1:6" ht="15.75" x14ac:dyDescent="0.25">
      <c r="A3" s="26" t="s">
        <v>32</v>
      </c>
    </row>
    <row r="4" spans="1:6" x14ac:dyDescent="0.25">
      <c r="A4" s="27" t="s">
        <v>76</v>
      </c>
    </row>
    <row r="5" spans="1:6" x14ac:dyDescent="0.25">
      <c r="A5" s="28" t="s">
        <v>1</v>
      </c>
      <c r="B5" s="5" t="s">
        <v>2</v>
      </c>
      <c r="C5" s="5" t="s">
        <v>3</v>
      </c>
      <c r="D5" s="9" t="s">
        <v>43</v>
      </c>
      <c r="E5" s="9" t="s">
        <v>7</v>
      </c>
      <c r="F5" s="9" t="s">
        <v>8</v>
      </c>
    </row>
    <row r="6" spans="1:6" ht="45" x14ac:dyDescent="0.25">
      <c r="A6" s="31">
        <v>1</v>
      </c>
      <c r="B6" s="18" t="s">
        <v>42</v>
      </c>
      <c r="C6" s="5" t="s">
        <v>10</v>
      </c>
      <c r="D6" s="9">
        <v>1</v>
      </c>
      <c r="E6" s="9"/>
      <c r="F6" s="9"/>
    </row>
    <row r="7" spans="1:6" ht="105" x14ac:dyDescent="0.25">
      <c r="A7" s="31">
        <f t="shared" ref="A7:A10" si="0">A6+1</f>
        <v>2</v>
      </c>
      <c r="B7" s="20" t="s">
        <v>113</v>
      </c>
      <c r="C7" s="5" t="s">
        <v>10</v>
      </c>
      <c r="D7" s="9">
        <v>3</v>
      </c>
      <c r="E7" s="9"/>
      <c r="F7" s="9"/>
    </row>
    <row r="8" spans="1:6" ht="105" x14ac:dyDescent="0.25">
      <c r="A8" s="31">
        <f t="shared" si="0"/>
        <v>3</v>
      </c>
      <c r="B8" s="21" t="s">
        <v>97</v>
      </c>
      <c r="C8" s="5" t="s">
        <v>10</v>
      </c>
      <c r="D8" s="9">
        <v>1</v>
      </c>
      <c r="E8" s="9"/>
      <c r="F8" s="9"/>
    </row>
    <row r="9" spans="1:6" ht="105" x14ac:dyDescent="0.25">
      <c r="A9" s="31">
        <f t="shared" si="0"/>
        <v>4</v>
      </c>
      <c r="B9" s="18" t="s">
        <v>104</v>
      </c>
      <c r="C9" s="5" t="s">
        <v>10</v>
      </c>
      <c r="D9" s="9">
        <v>1</v>
      </c>
      <c r="E9" s="9"/>
      <c r="F9" s="9"/>
    </row>
    <row r="10" spans="1:6" x14ac:dyDescent="0.25">
      <c r="A10" s="31">
        <f t="shared" si="0"/>
        <v>5</v>
      </c>
      <c r="B10" s="19" t="s">
        <v>33</v>
      </c>
      <c r="C10" s="5" t="s">
        <v>10</v>
      </c>
      <c r="D10" s="9">
        <v>1</v>
      </c>
      <c r="E10" s="9"/>
      <c r="F10" s="9"/>
    </row>
    <row r="11" spans="1:6" s="12" customFormat="1" x14ac:dyDescent="0.25">
      <c r="A11" s="32"/>
      <c r="B11" s="22" t="s">
        <v>100</v>
      </c>
      <c r="C11" s="10"/>
      <c r="D11" s="11"/>
      <c r="E11" s="11"/>
      <c r="F11" s="11" t="e">
        <f ca="1">_xludf.SUM(F6:F10)</f>
        <v>#NAME?</v>
      </c>
    </row>
    <row r="13" spans="1:6" x14ac:dyDescent="0.25">
      <c r="A13" s="27" t="s">
        <v>91</v>
      </c>
    </row>
    <row r="14" spans="1:6" x14ac:dyDescent="0.25">
      <c r="A14" s="28" t="s">
        <v>1</v>
      </c>
      <c r="B14" s="5" t="s">
        <v>2</v>
      </c>
      <c r="C14" s="5" t="s">
        <v>3</v>
      </c>
      <c r="D14" s="9" t="s">
        <v>43</v>
      </c>
      <c r="E14" s="9" t="s">
        <v>7</v>
      </c>
      <c r="F14" s="9" t="s">
        <v>8</v>
      </c>
    </row>
    <row r="15" spans="1:6" ht="30" x14ac:dyDescent="0.25">
      <c r="A15" s="28">
        <v>1</v>
      </c>
      <c r="B15" s="6" t="s">
        <v>41</v>
      </c>
      <c r="C15" s="5" t="s">
        <v>10</v>
      </c>
      <c r="D15" s="9">
        <v>1</v>
      </c>
      <c r="E15" s="9"/>
      <c r="F15" s="9"/>
    </row>
    <row r="16" spans="1:6" ht="105" x14ac:dyDescent="0.25">
      <c r="A16" s="28">
        <f>A15+1</f>
        <v>2</v>
      </c>
      <c r="B16" s="17" t="s">
        <v>112</v>
      </c>
      <c r="C16" s="5" t="s">
        <v>10</v>
      </c>
      <c r="D16" s="9">
        <v>6</v>
      </c>
      <c r="E16" s="9"/>
      <c r="F16" s="9"/>
    </row>
    <row r="17" spans="1:6" ht="165" x14ac:dyDescent="0.25">
      <c r="A17" s="28">
        <f t="shared" ref="A17:A19" si="1">A16+1</f>
        <v>3</v>
      </c>
      <c r="B17" s="16" t="s">
        <v>107</v>
      </c>
      <c r="C17" s="5" t="s">
        <v>10</v>
      </c>
      <c r="D17" s="9">
        <v>1</v>
      </c>
      <c r="E17" s="9"/>
      <c r="F17" s="9"/>
    </row>
    <row r="18" spans="1:6" ht="90" x14ac:dyDescent="0.25">
      <c r="A18" s="28">
        <f t="shared" si="1"/>
        <v>4</v>
      </c>
      <c r="B18" s="15" t="s">
        <v>103</v>
      </c>
      <c r="C18" s="5" t="s">
        <v>10</v>
      </c>
      <c r="D18" s="9">
        <v>1</v>
      </c>
      <c r="E18" s="9"/>
      <c r="F18" s="9"/>
    </row>
    <row r="19" spans="1:6" x14ac:dyDescent="0.25">
      <c r="A19" s="28">
        <f t="shared" si="1"/>
        <v>5</v>
      </c>
      <c r="B19" s="14" t="s">
        <v>33</v>
      </c>
      <c r="C19" s="5" t="s">
        <v>10</v>
      </c>
      <c r="D19" s="9">
        <v>1</v>
      </c>
      <c r="E19" s="9"/>
      <c r="F19" s="9"/>
    </row>
    <row r="20" spans="1:6" s="12" customFormat="1" x14ac:dyDescent="0.25">
      <c r="A20" s="29"/>
      <c r="B20" s="10" t="s">
        <v>101</v>
      </c>
      <c r="C20" s="10"/>
      <c r="D20" s="11"/>
      <c r="E20" s="11"/>
      <c r="F20" s="11" t="e">
        <f ca="1">_xludf.SUM(F15:F19)</f>
        <v>#NAME?</v>
      </c>
    </row>
  </sheetData>
  <pageMargins left="0.7" right="0.7" top="0.78740157499999996" bottom="0.78740157499999996" header="0.3" footer="0.3"/>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rekap</vt:lpstr>
      <vt:lpstr>stavba</vt:lpstr>
      <vt:lpstr>silnoproudy</vt:lpstr>
      <vt:lpstr>slaboproudy</vt:lpstr>
    </vt:vector>
  </TitlesOfParts>
  <Company>RMU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Dvorakova</dc:creator>
  <cp:lastModifiedBy>Zikmundova</cp:lastModifiedBy>
  <cp:lastPrinted>2014-04-03T12:47:39Z</cp:lastPrinted>
  <dcterms:created xsi:type="dcterms:W3CDTF">2012-11-28T14:56:33Z</dcterms:created>
  <dcterms:modified xsi:type="dcterms:W3CDTF">2014-05-28T11:54:43Z</dcterms:modified>
</cp:coreProperties>
</file>